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R LHANDASSA\1- ARTICLES\03- Feuil Excel de Calcul Massif des candélabres\"/>
    </mc:Choice>
  </mc:AlternateContent>
  <xr:revisionPtr revIDLastSave="0" documentId="13_ncr:1_{D5BE9D84-41A6-48E7-B845-F1597C112008}" xr6:coauthVersionLast="47" xr6:coauthVersionMax="47" xr10:uidLastSave="{00000000-0000-0000-0000-000000000000}"/>
  <bookViews>
    <workbookView xWindow="-108" yWindow="-108" windowWidth="23256" windowHeight="12456" xr2:uid="{D936EFBB-69B6-4461-B68E-3511A190C926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1" l="1"/>
  <c r="C23" i="1"/>
  <c r="C20" i="1"/>
  <c r="G30" i="1"/>
  <c r="G31" i="1" s="1"/>
  <c r="F25" i="1"/>
  <c r="C18" i="1"/>
  <c r="C19" i="1" s="1"/>
  <c r="C21" i="1" s="1"/>
  <c r="C24" i="1" l="1"/>
  <c r="G32" i="1"/>
  <c r="C25" i="1"/>
  <c r="G24" i="1" s="1"/>
</calcChain>
</file>

<file path=xl/sharedStrings.xml><?xml version="1.0" encoding="utf-8"?>
<sst xmlns="http://schemas.openxmlformats.org/spreadsheetml/2006/main" count="68" uniqueCount="60">
  <si>
    <t>Fichier de calcul du massif des candélabres</t>
  </si>
  <si>
    <t>Hauteur du mât</t>
  </si>
  <si>
    <t>H</t>
  </si>
  <si>
    <t>m</t>
  </si>
  <si>
    <t>Largeur projetée du fût</t>
  </si>
  <si>
    <t>h</t>
  </si>
  <si>
    <t>Aire projetée du luminaire</t>
  </si>
  <si>
    <t>A_L</t>
  </si>
  <si>
    <t>m²</t>
  </si>
  <si>
    <t>kN</t>
  </si>
  <si>
    <t>kN/m²</t>
  </si>
  <si>
    <t>kN/m3</t>
  </si>
  <si>
    <t>Mpa</t>
  </si>
  <si>
    <t>MPa</t>
  </si>
  <si>
    <t>mm</t>
  </si>
  <si>
    <t>W_p</t>
  </si>
  <si>
    <t>q</t>
  </si>
  <si>
    <t>q_all</t>
  </si>
  <si>
    <t>γ_c</t>
  </si>
  <si>
    <t>fck</t>
  </si>
  <si>
    <t>fyk</t>
  </si>
  <si>
    <t>c</t>
  </si>
  <si>
    <t>φ</t>
  </si>
  <si>
    <t>Poids propre du mât</t>
  </si>
  <si>
    <t>Pression du vent</t>
  </si>
  <si>
    <t>Contrainte admissible du sol</t>
  </si>
  <si>
    <t>Poids volumique du béton</t>
  </si>
  <si>
    <t>Béton fck</t>
  </si>
  <si>
    <t>Acier fyk</t>
  </si>
  <si>
    <t>Enrobage</t>
  </si>
  <si>
    <t>Diamètre barres</t>
  </si>
  <si>
    <t>Aire projetée totale</t>
  </si>
  <si>
    <t>A</t>
  </si>
  <si>
    <t>Force de vent</t>
  </si>
  <si>
    <t>F</t>
  </si>
  <si>
    <t>b</t>
  </si>
  <si>
    <t>Hauteur de la résultante du vent</t>
  </si>
  <si>
    <t>Moment de renversement</t>
  </si>
  <si>
    <t>M</t>
  </si>
  <si>
    <t>Charge Verticale totale</t>
  </si>
  <si>
    <t>V</t>
  </si>
  <si>
    <t>B</t>
  </si>
  <si>
    <t>D</t>
  </si>
  <si>
    <t>Excentricité</t>
  </si>
  <si>
    <t>e</t>
  </si>
  <si>
    <t>Pression maximale au sol</t>
  </si>
  <si>
    <t>pmax</t>
  </si>
  <si>
    <t>B/6</t>
  </si>
  <si>
    <t>Dimensionnement sommaire des armatures</t>
  </si>
  <si>
    <t>Données générales</t>
  </si>
  <si>
    <t>Profondeur utile</t>
  </si>
  <si>
    <t>d</t>
  </si>
  <si>
    <t>Bras de levier</t>
  </si>
  <si>
    <t>z</t>
  </si>
  <si>
    <t>Aire d'acier nécessaire</t>
  </si>
  <si>
    <t>As</t>
  </si>
  <si>
    <t>Tester</t>
  </si>
  <si>
    <t>mm²</t>
  </si>
  <si>
    <t>kN.m</t>
  </si>
  <si>
    <t>Prédimensionnement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</si>
</sst>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4" fontId="0" fillId="2" borderId="1" xfId="0" applyNumberFormat="1" applyFill="1" applyBorder="1" applyAlignment="1">
      <alignment horizontal="center"/>
    </xf>
    <xf numFmtId="4" fontId="0" fillId="0" borderId="0" xfId="0" applyNumberFormat="1" applyAlignment="1">
      <alignment horizontal="center"/>
    </xf>
    <xf numFmtId="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1" fillId="3" borderId="1" xfId="0" applyFont="1" applyFill="1" applyBorder="1"/>
    <xf numFmtId="4" fontId="0" fillId="3" borderId="1" xfId="0" applyNumberFormat="1" applyFill="1" applyBorder="1" applyAlignment="1">
      <alignment horizontal="center"/>
    </xf>
    <xf numFmtId="0" fontId="0" fillId="3" borderId="0" xfId="0" applyFill="1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104775</xdr:colOff>
      <xdr:row>3</xdr:row>
      <xdr:rowOff>123825</xdr:rowOff>
    </xdr:from>
    <xdr:to>
      <xdr:col>5</xdr:col>
      <xdr:colOff>561975</xdr:colOff>
      <xdr:row>12</xdr:row>
      <xdr:rowOff>131853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FBB7F5CA-215C-C44A-8B3A-59C2108C04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05400" y="666750"/>
          <a:ext cx="1247775" cy="1655853"/>
        </a:xfrm>
        <a:prstGeom prst="rect">
          <a:avLst/>
        </a:prstGeom>
      </xdr:spPr>
    </xdr:pic>
    <xdr:clientData/>
  </xdr:twoCellAnchor>
  <xdr:twoCellAnchor editAs="oneCell">
    <xdr:from>
      <xdr:col>6</xdr:col>
      <xdr:colOff>47626</xdr:colOff>
      <xdr:row>4</xdr:row>
      <xdr:rowOff>114299</xdr:rowOff>
    </xdr:from>
    <xdr:to>
      <xdr:col>7</xdr:col>
      <xdr:colOff>623743</xdr:colOff>
      <xdr:row>11</xdr:row>
      <xdr:rowOff>111703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6391339D-A09C-4592-844B-2ECDEEA7AE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29401" y="838199"/>
          <a:ext cx="1366692" cy="12832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062306-B656-446B-9B69-9494040BE5AA}">
  <dimension ref="A1:H32"/>
  <sheetViews>
    <sheetView showGridLines="0" tabSelected="1" zoomScale="80" zoomScaleNormal="80" workbookViewId="0">
      <selection activeCell="K16" sqref="K16"/>
    </sheetView>
  </sheetViews>
  <sheetFormatPr baseColWidth="10" defaultRowHeight="14.4" x14ac:dyDescent="0.3"/>
  <cols>
    <col min="1" max="1" width="38.33203125" bestFit="1" customWidth="1"/>
    <col min="3" max="3" width="11.5546875" style="4"/>
    <col min="7" max="7" width="11.5546875" style="4"/>
  </cols>
  <sheetData>
    <row r="1" spans="1:8" x14ac:dyDescent="0.3">
      <c r="A1" s="16" t="s">
        <v>0</v>
      </c>
      <c r="B1" s="16"/>
      <c r="C1" s="16"/>
      <c r="D1" s="16"/>
      <c r="E1" s="16"/>
      <c r="F1" s="16"/>
      <c r="G1" s="16"/>
      <c r="H1" s="16"/>
    </row>
    <row r="3" spans="1:8" x14ac:dyDescent="0.3">
      <c r="A3" s="16" t="s">
        <v>59</v>
      </c>
      <c r="B3" s="16"/>
      <c r="C3" s="16"/>
      <c r="D3" s="16"/>
      <c r="E3" s="16"/>
      <c r="F3" s="16"/>
      <c r="G3" s="16"/>
      <c r="H3" s="16"/>
    </row>
    <row r="4" spans="1:8" x14ac:dyDescent="0.3">
      <c r="A4" s="15" t="s">
        <v>49</v>
      </c>
      <c r="B4" s="15"/>
      <c r="C4" s="15"/>
      <c r="D4" s="15"/>
    </row>
    <row r="5" spans="1:8" x14ac:dyDescent="0.3">
      <c r="A5" s="2" t="s">
        <v>1</v>
      </c>
      <c r="B5" s="7" t="s">
        <v>2</v>
      </c>
      <c r="C5" s="3">
        <v>8</v>
      </c>
      <c r="D5" s="2" t="s">
        <v>3</v>
      </c>
    </row>
    <row r="6" spans="1:8" x14ac:dyDescent="0.3">
      <c r="A6" s="2" t="s">
        <v>4</v>
      </c>
      <c r="B6" s="7" t="s">
        <v>35</v>
      </c>
      <c r="C6" s="3">
        <v>0.12</v>
      </c>
      <c r="D6" s="2" t="s">
        <v>3</v>
      </c>
    </row>
    <row r="7" spans="1:8" x14ac:dyDescent="0.3">
      <c r="A7" s="2" t="s">
        <v>6</v>
      </c>
      <c r="B7" s="7" t="s">
        <v>7</v>
      </c>
      <c r="C7" s="3">
        <v>0.3</v>
      </c>
      <c r="D7" s="2" t="s">
        <v>8</v>
      </c>
    </row>
    <row r="8" spans="1:8" x14ac:dyDescent="0.3">
      <c r="A8" s="2" t="s">
        <v>23</v>
      </c>
      <c r="B8" s="7" t="s">
        <v>15</v>
      </c>
      <c r="C8" s="3">
        <v>1.2</v>
      </c>
      <c r="D8" s="2" t="s">
        <v>9</v>
      </c>
    </row>
    <row r="9" spans="1:8" x14ac:dyDescent="0.3">
      <c r="A9" s="2" t="s">
        <v>24</v>
      </c>
      <c r="B9" s="7" t="s">
        <v>16</v>
      </c>
      <c r="C9" s="3">
        <v>0.8</v>
      </c>
      <c r="D9" s="2" t="s">
        <v>10</v>
      </c>
    </row>
    <row r="10" spans="1:8" x14ac:dyDescent="0.3">
      <c r="A10" s="2" t="s">
        <v>25</v>
      </c>
      <c r="B10" s="7" t="s">
        <v>17</v>
      </c>
      <c r="C10" s="3">
        <v>200</v>
      </c>
      <c r="D10" s="2" t="s">
        <v>10</v>
      </c>
    </row>
    <row r="11" spans="1:8" ht="15.6" x14ac:dyDescent="0.3">
      <c r="A11" s="2" t="s">
        <v>26</v>
      </c>
      <c r="B11" s="8" t="s">
        <v>18</v>
      </c>
      <c r="C11" s="3">
        <v>24</v>
      </c>
      <c r="D11" s="2" t="s">
        <v>11</v>
      </c>
    </row>
    <row r="12" spans="1:8" x14ac:dyDescent="0.3">
      <c r="A12" s="2" t="s">
        <v>27</v>
      </c>
      <c r="B12" s="7" t="s">
        <v>19</v>
      </c>
      <c r="C12" s="3">
        <v>25</v>
      </c>
      <c r="D12" s="2" t="s">
        <v>12</v>
      </c>
    </row>
    <row r="13" spans="1:8" x14ac:dyDescent="0.3">
      <c r="A13" s="2" t="s">
        <v>28</v>
      </c>
      <c r="B13" s="7" t="s">
        <v>20</v>
      </c>
      <c r="C13" s="3">
        <v>500</v>
      </c>
      <c r="D13" s="2" t="s">
        <v>13</v>
      </c>
    </row>
    <row r="14" spans="1:8" x14ac:dyDescent="0.3">
      <c r="A14" s="2" t="s">
        <v>29</v>
      </c>
      <c r="B14" s="7" t="s">
        <v>21</v>
      </c>
      <c r="C14" s="3">
        <v>50</v>
      </c>
      <c r="D14" s="2" t="s">
        <v>14</v>
      </c>
    </row>
    <row r="15" spans="1:8" ht="15.6" x14ac:dyDescent="0.3">
      <c r="A15" s="2" t="s">
        <v>30</v>
      </c>
      <c r="B15" s="8" t="s">
        <v>22</v>
      </c>
      <c r="C15" s="3">
        <v>12</v>
      </c>
      <c r="D15" s="2" t="s">
        <v>14</v>
      </c>
    </row>
    <row r="18" spans="1:8" x14ac:dyDescent="0.3">
      <c r="A18" s="2" t="s">
        <v>31</v>
      </c>
      <c r="B18" s="7" t="s">
        <v>32</v>
      </c>
      <c r="C18" s="5">
        <f>C5*C6*C7</f>
        <v>0.28799999999999998</v>
      </c>
      <c r="E18" s="16" t="s">
        <v>56</v>
      </c>
      <c r="F18" s="16"/>
    </row>
    <row r="19" spans="1:8" x14ac:dyDescent="0.3">
      <c r="A19" s="2" t="s">
        <v>33</v>
      </c>
      <c r="B19" s="7" t="s">
        <v>34</v>
      </c>
      <c r="C19" s="5">
        <f>C9*C18</f>
        <v>0.23039999999999999</v>
      </c>
      <c r="E19" s="2" t="s">
        <v>41</v>
      </c>
      <c r="F19" s="3">
        <v>1</v>
      </c>
      <c r="G19" t="s">
        <v>3</v>
      </c>
      <c r="H19" s="1"/>
    </row>
    <row r="20" spans="1:8" x14ac:dyDescent="0.3">
      <c r="A20" s="2" t="s">
        <v>36</v>
      </c>
      <c r="B20" s="7" t="s">
        <v>5</v>
      </c>
      <c r="C20" s="6">
        <f>0.9*C5</f>
        <v>7.2</v>
      </c>
      <c r="E20" s="2" t="s">
        <v>42</v>
      </c>
      <c r="F20" s="3">
        <v>0.5</v>
      </c>
      <c r="G20" t="s">
        <v>3</v>
      </c>
    </row>
    <row r="21" spans="1:8" x14ac:dyDescent="0.3">
      <c r="A21" s="2" t="s">
        <v>37</v>
      </c>
      <c r="B21" s="7" t="s">
        <v>38</v>
      </c>
      <c r="C21" s="5">
        <f>C19*C20</f>
        <v>1.6588799999999999</v>
      </c>
      <c r="D21" t="s">
        <v>58</v>
      </c>
    </row>
    <row r="23" spans="1:8" x14ac:dyDescent="0.3">
      <c r="A23" s="2" t="s">
        <v>39</v>
      </c>
      <c r="B23" s="7" t="s">
        <v>40</v>
      </c>
      <c r="C23" s="5">
        <f>C8+C11*F19^2*F20</f>
        <v>13.2</v>
      </c>
    </row>
    <row r="24" spans="1:8" x14ac:dyDescent="0.3">
      <c r="A24" s="2" t="s">
        <v>43</v>
      </c>
      <c r="B24" s="7" t="s">
        <v>44</v>
      </c>
      <c r="C24" s="5">
        <f>C21/C23</f>
        <v>0.12567272727272727</v>
      </c>
      <c r="E24" s="2" t="s">
        <v>47</v>
      </c>
      <c r="F24" s="5">
        <f>F19/6</f>
        <v>0.16666666666666666</v>
      </c>
      <c r="G24" s="12" t="str">
        <f>IF(AND(C24&lt;F24,C25&lt;F25),"OK","NON")</f>
        <v>OK</v>
      </c>
      <c r="H24" s="12"/>
    </row>
    <row r="25" spans="1:8" x14ac:dyDescent="0.3">
      <c r="A25" s="2" t="s">
        <v>45</v>
      </c>
      <c r="B25" s="7" t="s">
        <v>46</v>
      </c>
      <c r="C25" s="5">
        <f>(C23/F19^2)*(1+(6*C24)/F19)</f>
        <v>23.153279999999999</v>
      </c>
      <c r="E25" s="2" t="s">
        <v>17</v>
      </c>
      <c r="F25" s="5">
        <f>C10</f>
        <v>200</v>
      </c>
      <c r="G25" s="12"/>
      <c r="H25" s="12"/>
    </row>
    <row r="28" spans="1:8" x14ac:dyDescent="0.3">
      <c r="A28" s="16" t="s">
        <v>48</v>
      </c>
      <c r="B28" s="16"/>
      <c r="C28" s="16"/>
      <c r="D28" s="16"/>
      <c r="E28" s="16"/>
      <c r="F28" s="16"/>
      <c r="G28" s="16"/>
      <c r="H28" s="16"/>
    </row>
    <row r="30" spans="1:8" x14ac:dyDescent="0.3">
      <c r="A30" s="13" t="s">
        <v>50</v>
      </c>
      <c r="B30" s="13"/>
      <c r="C30" s="13"/>
      <c r="D30" s="13"/>
      <c r="E30" s="13"/>
      <c r="F30" s="7" t="s">
        <v>51</v>
      </c>
      <c r="G30" s="5">
        <f>F20-(C14+C15/2)/1000</f>
        <v>0.44400000000000001</v>
      </c>
      <c r="H30" t="s">
        <v>3</v>
      </c>
    </row>
    <row r="31" spans="1:8" x14ac:dyDescent="0.3">
      <c r="A31" s="13" t="s">
        <v>52</v>
      </c>
      <c r="B31" s="13"/>
      <c r="C31" s="13"/>
      <c r="D31" s="13"/>
      <c r="E31" s="13"/>
      <c r="F31" s="7" t="s">
        <v>53</v>
      </c>
      <c r="G31" s="5">
        <f>0.9*G30</f>
        <v>0.39960000000000001</v>
      </c>
      <c r="H31" t="s">
        <v>3</v>
      </c>
    </row>
    <row r="32" spans="1:8" x14ac:dyDescent="0.3">
      <c r="A32" s="14" t="s">
        <v>54</v>
      </c>
      <c r="B32" s="14"/>
      <c r="C32" s="14"/>
      <c r="D32" s="14"/>
      <c r="E32" s="14"/>
      <c r="F32" s="9" t="s">
        <v>55</v>
      </c>
      <c r="G32" s="10">
        <f>(C21*10^6)/(0.87*C13*G31)</f>
        <v>9543.336439888164</v>
      </c>
      <c r="H32" s="11" t="s">
        <v>57</v>
      </c>
    </row>
  </sheetData>
  <sheetProtection algorithmName="SHA-512" hashValue="F46Vsx5S3wR0U8ChW5GrmG/YoQph+vk+ZxxEO3/5i9fFhnkze+i/keMfn5iTcYZYikXT/31m2+zQOqyCZK/jzA==" saltValue="FMK9QZ7rMvAA07rDl3mK7Q==" spinCount="100000" sheet="1" objects="1" scenarios="1"/>
  <protectedRanges>
    <protectedRange sqref="F19:F20" name="Plage2"/>
    <protectedRange sqref="C5:C15" name="Plage1"/>
  </protectedRanges>
  <mergeCells count="9">
    <mergeCell ref="A1:H1"/>
    <mergeCell ref="E18:F18"/>
    <mergeCell ref="A3:H3"/>
    <mergeCell ref="A28:H28"/>
    <mergeCell ref="G24:H25"/>
    <mergeCell ref="A30:E30"/>
    <mergeCell ref="A31:E31"/>
    <mergeCell ref="A32:E32"/>
    <mergeCell ref="A4:D4"/>
  </mergeCells>
  <conditionalFormatting sqref="G24:H25">
    <cfRule type="cellIs" dxfId="1" priority="1" operator="equal">
      <formula>"OK"</formula>
    </cfRule>
    <cfRule type="cellIs" dxfId="0" priority="2" operator="equal">
      <formula>"NON"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Tarik-Aziz Ougrirane</dc:creator>
  <cp:lastModifiedBy>Tarik-Aziz Ougrirane</cp:lastModifiedBy>
  <cp:lastPrinted>2025-10-30T17:34:52Z</cp:lastPrinted>
  <dcterms:created xsi:type="dcterms:W3CDTF">2025-10-29T22:45:12Z</dcterms:created>
  <dcterms:modified xsi:type="dcterms:W3CDTF">2025-10-30T17:50:56Z</dcterms:modified>
</cp:coreProperties>
</file>